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00" windowHeight="7860"/>
  </bookViews>
  <sheets>
    <sheet name="工程量" sheetId="4" r:id="rId1"/>
    <sheet name="清淤雨污泵房统计表" sheetId="1" state="hidden" r:id="rId2"/>
    <sheet name="立方统计表 " sheetId="3" state="hidden" r:id="rId3"/>
  </sheets>
  <definedNames>
    <definedName name="_xlnm._FilterDatabase" localSheetId="0" hidden="1">工程量!$J$2:$J$14</definedName>
    <definedName name="_xlnm.Print_Titles" localSheetId="0">工程量!$1:$3</definedName>
    <definedName name="_xlnm.Print_Titles" localSheetId="2">'立方统计表 '!$1:$4</definedName>
  </definedNames>
  <calcPr calcId="144525"/>
</workbook>
</file>

<file path=xl/sharedStrings.xml><?xml version="1.0" encoding="utf-8"?>
<sst xmlns="http://schemas.openxmlformats.org/spreadsheetml/2006/main" count="222" uniqueCount="102">
  <si>
    <t>新中轴线中区雨污水泵房污水池清淤工程量报价表</t>
  </si>
  <si>
    <t>序号</t>
  </si>
  <si>
    <t>泵 房</t>
  </si>
  <si>
    <t>位  置</t>
  </si>
  <si>
    <t>对应洗手间</t>
  </si>
  <si>
    <t>容积</t>
  </si>
  <si>
    <t>工程量（m3）</t>
  </si>
  <si>
    <t>污水池性质（地上池、地下池、白胶箱）</t>
  </si>
  <si>
    <t>不含税单价</t>
  </si>
  <si>
    <t>不含税合价</t>
  </si>
  <si>
    <t>备 注</t>
  </si>
  <si>
    <t>泵房</t>
  </si>
  <si>
    <t>长(米）</t>
  </si>
  <si>
    <t>宽(米）</t>
  </si>
  <si>
    <t>深(米）</t>
  </si>
  <si>
    <t>环形车道西车道</t>
  </si>
  <si>
    <t>南大巴西边洗手间</t>
  </si>
  <si>
    <t>地上池</t>
  </si>
  <si>
    <t>未开过水池盖板</t>
  </si>
  <si>
    <t>环形车道东车道</t>
  </si>
  <si>
    <t>车场 1号洗手间</t>
  </si>
  <si>
    <t>往海印通道走廊洗手间</t>
  </si>
  <si>
    <t>已开过水池盖板</t>
  </si>
  <si>
    <t>海印洗手间</t>
  </si>
  <si>
    <t>西车道</t>
  </si>
  <si>
    <t>高德西通道洗手间</t>
  </si>
  <si>
    <t>中C区西边洗手间</t>
  </si>
  <si>
    <t>中C区大龙凤后面洗手间</t>
  </si>
  <si>
    <t>地下池</t>
  </si>
  <si>
    <t>海印卸货区负二层扶梯厅内</t>
  </si>
  <si>
    <t>海印西星巴克附近洗手间</t>
  </si>
  <si>
    <t>不含税费用合计</t>
  </si>
  <si>
    <r>
      <t>税费（税率</t>
    </r>
    <r>
      <rPr>
        <u/>
        <sz val="12"/>
        <color theme="1"/>
        <rFont val="宋体"/>
        <charset val="134"/>
        <scheme val="minor"/>
      </rPr>
      <t xml:space="preserve">  </t>
    </r>
    <r>
      <rPr>
        <sz val="12"/>
        <color theme="1"/>
        <rFont val="宋体"/>
        <charset val="134"/>
        <scheme val="minor"/>
      </rPr>
      <t>%）</t>
    </r>
  </si>
  <si>
    <t>含税费总价</t>
  </si>
  <si>
    <t>备注：报价需含人工费、材料费、机械费、淤泥清运费、运输费、管理费、规费、绿色安全措施费、利润、税金等</t>
  </si>
  <si>
    <t>报价单位：（盖章）</t>
  </si>
  <si>
    <t>联系人及联系电话：</t>
  </si>
  <si>
    <t>清淤雨污泵房统计表</t>
  </si>
  <si>
    <t>更新日期：2015年9月23日</t>
  </si>
  <si>
    <t>位置</t>
  </si>
  <si>
    <t>电箱 编号</t>
  </si>
  <si>
    <t>1-D2SAP2</t>
  </si>
  <si>
    <t>西南面</t>
  </si>
  <si>
    <t>东车道</t>
  </si>
  <si>
    <t>1-D2SAP3、4</t>
  </si>
  <si>
    <t>东南面</t>
  </si>
  <si>
    <t>1-D2SAP22、23</t>
  </si>
  <si>
    <t>2-D2SAP1</t>
  </si>
  <si>
    <t>1-D2SAP26</t>
  </si>
  <si>
    <t>2-D2SAP18</t>
  </si>
  <si>
    <t>1-D2SAP34</t>
  </si>
  <si>
    <t>2-D2SAP16</t>
  </si>
  <si>
    <t>2-D2SAP3、4</t>
  </si>
  <si>
    <t>2-D2SAP10</t>
  </si>
  <si>
    <t>3-D2SAP8</t>
  </si>
  <si>
    <t>3-D2SAP5、4、3</t>
  </si>
  <si>
    <t>东景观池对面</t>
  </si>
  <si>
    <t>3-D2SAP17</t>
  </si>
  <si>
    <t>3-D2SAP13</t>
  </si>
  <si>
    <t>妇儿站办公室旁</t>
  </si>
  <si>
    <t>4-D1SAP2-B</t>
  </si>
  <si>
    <t>花城大道三号通道</t>
  </si>
  <si>
    <t>4-D1SAP1-B</t>
  </si>
  <si>
    <t>花城大道一号通道</t>
  </si>
  <si>
    <t>3-D1SAP8</t>
  </si>
  <si>
    <t>1-D2SAP28</t>
  </si>
  <si>
    <t>P8车库内</t>
  </si>
  <si>
    <t>1-D2SAP31B</t>
  </si>
  <si>
    <t>P6车库旁</t>
  </si>
  <si>
    <t>2-D2SAP14</t>
  </si>
  <si>
    <t>合计共20间泵房需要清理淤泥</t>
  </si>
  <si>
    <t>清淤雨污泵房·容积统计表</t>
  </si>
  <si>
    <t>更新日期：2015年9月29日</t>
  </si>
  <si>
    <t>污水池性质</t>
  </si>
  <si>
    <t>对应厕所</t>
  </si>
  <si>
    <t>容积和（立方）</t>
  </si>
  <si>
    <t>地上池、地下池、白胶箱</t>
  </si>
  <si>
    <t>白色箱</t>
  </si>
  <si>
    <t>地下污水池</t>
  </si>
  <si>
    <t>地上密封污水池</t>
  </si>
  <si>
    <t>污水提升箱</t>
  </si>
  <si>
    <t>78#提升泵</t>
  </si>
  <si>
    <t>5号厕所</t>
  </si>
  <si>
    <t>72#提升泵</t>
  </si>
  <si>
    <t>地下污水池没有白色箱</t>
  </si>
  <si>
    <t>4号厕所</t>
  </si>
  <si>
    <t>42#提升泵</t>
  </si>
  <si>
    <t>3号厕所</t>
  </si>
  <si>
    <t>34#提升泵</t>
  </si>
  <si>
    <t>地下有白色箱</t>
  </si>
  <si>
    <t>2号厕所</t>
  </si>
  <si>
    <t>28#提升泵</t>
  </si>
  <si>
    <t>1号厕所</t>
  </si>
  <si>
    <t>25#提升泵</t>
  </si>
  <si>
    <t>9号厕所</t>
  </si>
  <si>
    <t>39#提升泵</t>
  </si>
  <si>
    <t>8号厕所</t>
  </si>
  <si>
    <t>47#提升泵</t>
  </si>
  <si>
    <t>7号厕所</t>
  </si>
  <si>
    <t>59#提升泵</t>
  </si>
  <si>
    <t>6号厕所</t>
  </si>
  <si>
    <t>合 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</si>
</sst>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u/>
      <sz val="12"/>
      <color theme="1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6" fillId="5" borderId="12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3" fillId="4" borderId="11" applyNumberFormat="0" applyFont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26" fillId="22" borderId="16" applyNumberFormat="0" applyAlignment="0" applyProtection="0">
      <alignment vertical="center"/>
    </xf>
    <xf numFmtId="0" fontId="29" fillId="22" borderId="12" applyNumberFormat="0" applyAlignment="0" applyProtection="0">
      <alignment vertical="center"/>
    </xf>
    <xf numFmtId="0" fontId="23" fillId="21" borderId="15" applyNumberFormat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</cellStyleXfs>
  <cellXfs count="6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0" fillId="0" borderId="0" xfId="0" applyAlignment="1">
      <alignment vertical="center"/>
    </xf>
    <xf numFmtId="0" fontId="2" fillId="0" borderId="0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1" fillId="0" borderId="4" xfId="0" applyFont="1" applyBorder="1" applyAlignment="1">
      <alignment horizontal="left" vertical="center" indent="1"/>
    </xf>
    <xf numFmtId="0" fontId="1" fillId="0" borderId="4" xfId="0" applyFont="1" applyBorder="1">
      <alignment vertical="center"/>
    </xf>
    <xf numFmtId="0" fontId="6" fillId="0" borderId="4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indent="1"/>
    </xf>
    <xf numFmtId="0" fontId="6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 indent="1"/>
    </xf>
    <xf numFmtId="0" fontId="6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left" vertical="center" indent="1"/>
    </xf>
    <xf numFmtId="0" fontId="1" fillId="0" borderId="3" xfId="0" applyFont="1" applyBorder="1">
      <alignment vertical="center"/>
    </xf>
    <xf numFmtId="0" fontId="6" fillId="0" borderId="3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7" fillId="0" borderId="0" xfId="0" applyFont="1">
      <alignment vertical="center"/>
    </xf>
    <xf numFmtId="0" fontId="1" fillId="0" borderId="0" xfId="0" applyFont="1" applyBorder="1" applyAlignment="1">
      <alignment horizontal="right" vertical="center" indent="1"/>
    </xf>
    <xf numFmtId="0" fontId="4" fillId="0" borderId="5" xfId="0" applyFont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7" xfId="0" applyFont="1" applyBorder="1">
      <alignment vertical="center"/>
    </xf>
    <xf numFmtId="0" fontId="1" fillId="0" borderId="7" xfId="0" applyFont="1" applyBorder="1" applyAlignment="1">
      <alignment horizontal="right" vertical="center" indent="1"/>
    </xf>
    <xf numFmtId="0" fontId="3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9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left" vertical="center" wrapText="1"/>
    </xf>
    <xf numFmtId="0" fontId="4" fillId="0" borderId="8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4" fillId="0" borderId="6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10" fillId="0" borderId="0" xfId="0" applyFont="1" applyFill="1" applyBorder="1" applyAlignment="1">
      <alignment vertical="center"/>
    </xf>
    <xf numFmtId="0" fontId="11" fillId="0" borderId="0" xfId="0" applyFont="1" applyFill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00"/>
  </sheetPr>
  <dimension ref="A1:M20"/>
  <sheetViews>
    <sheetView tabSelected="1" view="pageBreakPreview" zoomScaleNormal="80" zoomScaleSheetLayoutView="100" topLeftCell="B1" workbookViewId="0">
      <selection activeCell="C13" sqref="C13"/>
    </sheetView>
  </sheetViews>
  <sheetFormatPr defaultColWidth="9" defaultRowHeight="14.25"/>
  <cols>
    <col min="1" max="1" width="7.25" style="1" hidden="1" customWidth="1"/>
    <col min="2" max="2" width="5.5" style="2" customWidth="1"/>
    <col min="3" max="3" width="14.25" style="2" customWidth="1"/>
    <col min="4" max="4" width="17.75" style="39" customWidth="1"/>
    <col min="5" max="5" width="26" style="39" customWidth="1"/>
    <col min="6" max="6" width="6.375" style="3" customWidth="1"/>
    <col min="7" max="7" width="7.5" style="3" customWidth="1"/>
    <col min="8" max="8" width="7.125" style="3" customWidth="1"/>
    <col min="9" max="9" width="11.375" style="3" customWidth="1"/>
    <col min="10" max="10" width="17.5" style="2" customWidth="1"/>
    <col min="11" max="11" width="14.875" style="2" customWidth="1"/>
    <col min="12" max="12" width="14.75" style="2" customWidth="1"/>
    <col min="13" max="13" width="21" style="3" customWidth="1"/>
  </cols>
  <sheetData>
    <row r="1" ht="34" customHeight="1" spans="1:13">
      <c r="A1" s="4"/>
      <c r="B1" s="40" t="s">
        <v>0</v>
      </c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</row>
    <row r="2" ht="20.25" customHeight="1" spans="1:13">
      <c r="A2" s="6"/>
      <c r="B2" s="16" t="s">
        <v>1</v>
      </c>
      <c r="C2" s="16" t="s">
        <v>2</v>
      </c>
      <c r="D2" s="41" t="s">
        <v>3</v>
      </c>
      <c r="E2" s="41" t="s">
        <v>4</v>
      </c>
      <c r="F2" s="9" t="s">
        <v>5</v>
      </c>
      <c r="G2" s="10"/>
      <c r="H2" s="10"/>
      <c r="I2" s="41" t="s">
        <v>6</v>
      </c>
      <c r="J2" s="41" t="s">
        <v>7</v>
      </c>
      <c r="K2" s="57" t="s">
        <v>8</v>
      </c>
      <c r="L2" s="57" t="s">
        <v>9</v>
      </c>
      <c r="M2" s="16" t="s">
        <v>10</v>
      </c>
    </row>
    <row r="3" ht="30.75" customHeight="1" spans="1:13">
      <c r="A3" s="6" t="s">
        <v>11</v>
      </c>
      <c r="B3" s="16"/>
      <c r="C3" s="16"/>
      <c r="D3" s="41"/>
      <c r="E3" s="41"/>
      <c r="F3" s="41" t="s">
        <v>12</v>
      </c>
      <c r="G3" s="41" t="s">
        <v>13</v>
      </c>
      <c r="H3" s="41" t="s">
        <v>14</v>
      </c>
      <c r="I3" s="41"/>
      <c r="J3" s="41"/>
      <c r="K3" s="58"/>
      <c r="L3" s="58"/>
      <c r="M3" s="16"/>
    </row>
    <row r="4" ht="30" customHeight="1" spans="1:13">
      <c r="A4" s="1">
        <v>19</v>
      </c>
      <c r="B4" s="12">
        <v>1</v>
      </c>
      <c r="C4" s="42" t="str">
        <f t="shared" ref="C4:C12" si="0">A4&amp;"#雨污泵房"</f>
        <v>19#雨污泵房</v>
      </c>
      <c r="D4" s="43" t="s">
        <v>15</v>
      </c>
      <c r="E4" s="44" t="s">
        <v>16</v>
      </c>
      <c r="F4" s="42">
        <v>3</v>
      </c>
      <c r="G4" s="42">
        <v>2.5</v>
      </c>
      <c r="H4" s="42">
        <v>3.5</v>
      </c>
      <c r="I4" s="42">
        <f>F4*G4*1.3</f>
        <v>9.75</v>
      </c>
      <c r="J4" s="42" t="s">
        <v>17</v>
      </c>
      <c r="K4" s="59"/>
      <c r="L4" s="59"/>
      <c r="M4" s="8" t="s">
        <v>18</v>
      </c>
    </row>
    <row r="5" ht="30" customHeight="1" spans="1:13">
      <c r="A5" s="1">
        <v>28</v>
      </c>
      <c r="B5" s="12">
        <v>2</v>
      </c>
      <c r="C5" s="42" t="str">
        <f t="shared" si="0"/>
        <v>28#雨污泵房</v>
      </c>
      <c r="D5" s="45" t="s">
        <v>19</v>
      </c>
      <c r="E5" s="46" t="s">
        <v>20</v>
      </c>
      <c r="F5" s="34">
        <v>1.8</v>
      </c>
      <c r="G5" s="34">
        <v>2.5</v>
      </c>
      <c r="H5" s="42">
        <v>3.5</v>
      </c>
      <c r="I5" s="42">
        <f t="shared" ref="I5:I13" si="1">F5*G5*1.3</f>
        <v>5.85</v>
      </c>
      <c r="J5" s="34" t="s">
        <v>17</v>
      </c>
      <c r="K5" s="34"/>
      <c r="L5" s="34"/>
      <c r="M5" s="8" t="s">
        <v>18</v>
      </c>
    </row>
    <row r="6" ht="30" customHeight="1" spans="1:13">
      <c r="A6" s="1">
        <v>33</v>
      </c>
      <c r="B6" s="12">
        <v>3</v>
      </c>
      <c r="C6" s="34" t="str">
        <f t="shared" si="0"/>
        <v>33#雨污泵房</v>
      </c>
      <c r="D6" s="45" t="s">
        <v>15</v>
      </c>
      <c r="E6" s="46" t="s">
        <v>21</v>
      </c>
      <c r="F6" s="34">
        <v>2</v>
      </c>
      <c r="G6" s="34">
        <v>2.5</v>
      </c>
      <c r="H6" s="42">
        <v>3.5</v>
      </c>
      <c r="I6" s="42">
        <f t="shared" si="1"/>
        <v>6.5</v>
      </c>
      <c r="J6" s="42" t="s">
        <v>17</v>
      </c>
      <c r="K6" s="59"/>
      <c r="L6" s="59"/>
      <c r="M6" s="8" t="s">
        <v>22</v>
      </c>
    </row>
    <row r="7" ht="30" customHeight="1" spans="1:13">
      <c r="A7" s="1">
        <v>37</v>
      </c>
      <c r="B7" s="12">
        <v>4</v>
      </c>
      <c r="C7" s="34" t="str">
        <f t="shared" si="0"/>
        <v>37#雨污泵房</v>
      </c>
      <c r="D7" s="45" t="s">
        <v>15</v>
      </c>
      <c r="E7" s="46" t="s">
        <v>23</v>
      </c>
      <c r="F7" s="34">
        <v>5</v>
      </c>
      <c r="G7" s="34">
        <v>2.5</v>
      </c>
      <c r="H7" s="42">
        <v>3.5</v>
      </c>
      <c r="I7" s="42">
        <f t="shared" si="1"/>
        <v>16.25</v>
      </c>
      <c r="J7" s="34" t="s">
        <v>17</v>
      </c>
      <c r="K7" s="34"/>
      <c r="L7" s="34"/>
      <c r="M7" s="8" t="s">
        <v>22</v>
      </c>
    </row>
    <row r="8" ht="30" customHeight="1" spans="1:13">
      <c r="A8" s="1">
        <v>41</v>
      </c>
      <c r="B8" s="12">
        <v>5</v>
      </c>
      <c r="C8" s="34" t="str">
        <f t="shared" si="0"/>
        <v>41#雨污泵房</v>
      </c>
      <c r="D8" s="45" t="s">
        <v>15</v>
      </c>
      <c r="E8" s="46"/>
      <c r="F8" s="34">
        <v>2</v>
      </c>
      <c r="G8" s="34">
        <v>2</v>
      </c>
      <c r="H8" s="42">
        <v>3.5</v>
      </c>
      <c r="I8" s="42">
        <f>F8*G8*1</f>
        <v>4</v>
      </c>
      <c r="J8" s="42" t="s">
        <v>17</v>
      </c>
      <c r="K8" s="59"/>
      <c r="L8" s="59"/>
      <c r="M8" s="8" t="s">
        <v>22</v>
      </c>
    </row>
    <row r="9" ht="30" customHeight="1" spans="1:13">
      <c r="A9" s="1">
        <v>43</v>
      </c>
      <c r="B9" s="12">
        <v>6</v>
      </c>
      <c r="C9" s="47" t="str">
        <f t="shared" si="0"/>
        <v>43#雨污泵房</v>
      </c>
      <c r="D9" s="48" t="s">
        <v>24</v>
      </c>
      <c r="E9" s="49" t="s">
        <v>25</v>
      </c>
      <c r="F9" s="47">
        <v>2.5</v>
      </c>
      <c r="G9" s="47">
        <v>2.5</v>
      </c>
      <c r="H9" s="42">
        <v>3.5</v>
      </c>
      <c r="I9" s="42">
        <f t="shared" si="1"/>
        <v>8.125</v>
      </c>
      <c r="J9" s="60" t="s">
        <v>17</v>
      </c>
      <c r="K9" s="61"/>
      <c r="L9" s="61"/>
      <c r="M9" s="8" t="s">
        <v>18</v>
      </c>
    </row>
    <row r="10" ht="30" customHeight="1" spans="1:13">
      <c r="A10" s="1">
        <v>50</v>
      </c>
      <c r="B10" s="12">
        <v>7</v>
      </c>
      <c r="C10" s="34" t="str">
        <f t="shared" si="0"/>
        <v>50#雨污泵房</v>
      </c>
      <c r="D10" s="45" t="s">
        <v>19</v>
      </c>
      <c r="E10" s="46" t="s">
        <v>23</v>
      </c>
      <c r="F10" s="34">
        <v>2</v>
      </c>
      <c r="G10" s="34">
        <v>2.5</v>
      </c>
      <c r="H10" s="42">
        <v>3.5</v>
      </c>
      <c r="I10" s="42">
        <f t="shared" si="1"/>
        <v>6.5</v>
      </c>
      <c r="J10" s="34" t="s">
        <v>17</v>
      </c>
      <c r="K10" s="34"/>
      <c r="L10" s="34"/>
      <c r="M10" s="8" t="s">
        <v>22</v>
      </c>
    </row>
    <row r="11" ht="30" customHeight="1" spans="1:13">
      <c r="A11" s="1">
        <v>51</v>
      </c>
      <c r="B11" s="12">
        <v>8</v>
      </c>
      <c r="C11" s="34" t="str">
        <f t="shared" si="0"/>
        <v>51#雨污泵房</v>
      </c>
      <c r="D11" s="45" t="s">
        <v>15</v>
      </c>
      <c r="E11" s="46" t="s">
        <v>26</v>
      </c>
      <c r="F11" s="34">
        <v>2</v>
      </c>
      <c r="G11" s="34">
        <v>2.5</v>
      </c>
      <c r="H11" s="42">
        <v>3.5</v>
      </c>
      <c r="I11" s="42">
        <f t="shared" si="1"/>
        <v>6.5</v>
      </c>
      <c r="J11" s="34" t="s">
        <v>17</v>
      </c>
      <c r="K11" s="34"/>
      <c r="L11" s="34"/>
      <c r="M11" s="8" t="s">
        <v>18</v>
      </c>
    </row>
    <row r="12" ht="30" customHeight="1" spans="1:13">
      <c r="A12" s="1">
        <v>62</v>
      </c>
      <c r="B12" s="12">
        <v>9</v>
      </c>
      <c r="C12" s="34" t="str">
        <f t="shared" si="0"/>
        <v>62#雨污泵房</v>
      </c>
      <c r="D12" s="45" t="s">
        <v>19</v>
      </c>
      <c r="E12" s="46" t="s">
        <v>27</v>
      </c>
      <c r="F12" s="34">
        <v>3</v>
      </c>
      <c r="G12" s="34">
        <v>2.5</v>
      </c>
      <c r="H12" s="42">
        <v>3.5</v>
      </c>
      <c r="I12" s="42">
        <f t="shared" si="1"/>
        <v>9.75</v>
      </c>
      <c r="J12" s="34" t="s">
        <v>28</v>
      </c>
      <c r="K12" s="34"/>
      <c r="L12" s="34"/>
      <c r="M12" s="8" t="s">
        <v>22</v>
      </c>
    </row>
    <row r="13" ht="30" customHeight="1" spans="1:13">
      <c r="A13" s="1">
        <v>69</v>
      </c>
      <c r="B13" s="12">
        <v>10</v>
      </c>
      <c r="C13" s="34" t="str">
        <f t="shared" ref="C12:C13" si="2">A13&amp;"#雨污泵房"</f>
        <v>69#雨污泵房</v>
      </c>
      <c r="D13" s="45" t="s">
        <v>29</v>
      </c>
      <c r="E13" s="46" t="s">
        <v>30</v>
      </c>
      <c r="F13" s="45">
        <v>3.5</v>
      </c>
      <c r="G13" s="45">
        <v>2.5</v>
      </c>
      <c r="H13" s="42">
        <v>3.5</v>
      </c>
      <c r="I13" s="42">
        <f t="shared" si="1"/>
        <v>11.375</v>
      </c>
      <c r="J13" s="34" t="s">
        <v>17</v>
      </c>
      <c r="K13" s="34"/>
      <c r="L13" s="34"/>
      <c r="M13" s="8" t="s">
        <v>22</v>
      </c>
    </row>
    <row r="14" ht="33.75" customHeight="1" spans="2:13">
      <c r="B14" s="12">
        <v>11</v>
      </c>
      <c r="C14" s="50"/>
      <c r="D14" s="51"/>
      <c r="E14" s="51"/>
      <c r="F14" s="51"/>
      <c r="G14" s="51"/>
      <c r="H14" s="52"/>
      <c r="I14" s="15">
        <f>SUM(I4:I13)</f>
        <v>84.6</v>
      </c>
      <c r="J14" s="34"/>
      <c r="K14" s="34"/>
      <c r="L14" s="34"/>
      <c r="M14" s="8"/>
    </row>
    <row r="15" ht="33.75" customHeight="1" spans="2:13">
      <c r="B15" s="12">
        <v>12</v>
      </c>
      <c r="C15" s="53" t="s">
        <v>31</v>
      </c>
      <c r="D15" s="54"/>
      <c r="E15" s="54"/>
      <c r="F15" s="54"/>
      <c r="G15" s="54"/>
      <c r="H15" s="54"/>
      <c r="I15" s="54"/>
      <c r="J15" s="54"/>
      <c r="K15" s="62"/>
      <c r="L15" s="63"/>
      <c r="M15" s="64"/>
    </row>
    <row r="16" ht="33.75" customHeight="1" spans="2:13">
      <c r="B16" s="12">
        <v>13</v>
      </c>
      <c r="C16" s="53" t="s">
        <v>32</v>
      </c>
      <c r="D16" s="54"/>
      <c r="E16" s="54"/>
      <c r="F16" s="54"/>
      <c r="G16" s="54"/>
      <c r="H16" s="54"/>
      <c r="I16" s="54"/>
      <c r="J16" s="54"/>
      <c r="K16" s="62"/>
      <c r="L16" s="63"/>
      <c r="M16" s="64"/>
    </row>
    <row r="17" ht="33.75" customHeight="1" spans="2:13">
      <c r="B17" s="12">
        <v>14</v>
      </c>
      <c r="C17" s="53" t="s">
        <v>33</v>
      </c>
      <c r="D17" s="54"/>
      <c r="E17" s="54"/>
      <c r="F17" s="54"/>
      <c r="G17" s="54"/>
      <c r="H17" s="54"/>
      <c r="I17" s="54"/>
      <c r="J17" s="54"/>
      <c r="K17" s="62"/>
      <c r="L17" s="63"/>
      <c r="M17" s="64"/>
    </row>
    <row r="18" ht="35.25" customHeight="1" spans="2:3">
      <c r="B18" s="55" t="s">
        <v>34</v>
      </c>
      <c r="C18" s="56"/>
    </row>
    <row r="19" ht="24" customHeight="1" spans="11:12">
      <c r="K19" s="65" t="s">
        <v>35</v>
      </c>
      <c r="L19" s="66"/>
    </row>
    <row r="20" ht="24" customHeight="1" spans="11:12">
      <c r="K20" s="65" t="s">
        <v>36</v>
      </c>
      <c r="L20" s="66"/>
    </row>
  </sheetData>
  <sortState ref="A6:O34">
    <sortCondition ref="C6"/>
  </sortState>
  <mergeCells count="15">
    <mergeCell ref="B1:M1"/>
    <mergeCell ref="F2:H2"/>
    <mergeCell ref="C14:H14"/>
    <mergeCell ref="C15:K15"/>
    <mergeCell ref="C16:K16"/>
    <mergeCell ref="C17:K17"/>
    <mergeCell ref="B2:B3"/>
    <mergeCell ref="C2:C3"/>
    <mergeCell ref="D2:D3"/>
    <mergeCell ref="E2:E3"/>
    <mergeCell ref="I2:I3"/>
    <mergeCell ref="J2:J3"/>
    <mergeCell ref="K2:K3"/>
    <mergeCell ref="L2:L3"/>
    <mergeCell ref="M2:M3"/>
  </mergeCells>
  <pageMargins left="0.708661417322835" right="0.47244094488189" top="0.748031496062992" bottom="0.748031496062992" header="0.31496062992126" footer="0.31496062992126"/>
  <pageSetup paperSize="9" scale="8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5"/>
  <sheetViews>
    <sheetView topLeftCell="B1" workbookViewId="0">
      <selection activeCell="E7" sqref="E7"/>
    </sheetView>
  </sheetViews>
  <sheetFormatPr defaultColWidth="9" defaultRowHeight="14.25" outlineLevelCol="7"/>
  <cols>
    <col min="1" max="1" width="9" style="1" hidden="1" customWidth="1"/>
    <col min="2" max="2" width="8.125" style="2" customWidth="1"/>
    <col min="3" max="3" width="19.125" style="3" customWidth="1"/>
    <col min="4" max="4" width="9" style="3" hidden="1" customWidth="1"/>
    <col min="5" max="5" width="24.5" style="3" customWidth="1"/>
    <col min="6" max="6" width="20.375" style="3" customWidth="1"/>
    <col min="7" max="7" width="17" style="3" customWidth="1"/>
  </cols>
  <sheetData>
    <row r="1" ht="43.5" customHeight="1" spans="1:8">
      <c r="A1" s="4"/>
      <c r="B1" s="5" t="s">
        <v>37</v>
      </c>
      <c r="C1" s="5"/>
      <c r="D1" s="5"/>
      <c r="E1" s="5"/>
      <c r="F1" s="5"/>
      <c r="G1" s="5"/>
      <c r="H1" s="4"/>
    </row>
    <row r="2" ht="19.5" customHeight="1" spans="2:7">
      <c r="B2" s="35"/>
      <c r="C2" s="36"/>
      <c r="D2" s="36"/>
      <c r="E2" s="36"/>
      <c r="F2" s="37" t="s">
        <v>38</v>
      </c>
      <c r="G2" s="37"/>
    </row>
    <row r="3" ht="28.5" customHeight="1" spans="1:7">
      <c r="A3" s="1" t="s">
        <v>11</v>
      </c>
      <c r="B3" s="38" t="s">
        <v>1</v>
      </c>
      <c r="C3" s="38" t="s">
        <v>2</v>
      </c>
      <c r="D3" s="38" t="s">
        <v>39</v>
      </c>
      <c r="E3" s="38" t="s">
        <v>3</v>
      </c>
      <c r="F3" s="38" t="s">
        <v>40</v>
      </c>
      <c r="G3" s="38" t="s">
        <v>10</v>
      </c>
    </row>
    <row r="4" ht="27" customHeight="1" spans="1:7">
      <c r="A4" s="1">
        <v>19</v>
      </c>
      <c r="B4" s="16">
        <v>1</v>
      </c>
      <c r="C4" s="17" t="str">
        <f>A4&amp;"#污水泵房"</f>
        <v>19#污水泵房</v>
      </c>
      <c r="D4" s="8" t="s">
        <v>24</v>
      </c>
      <c r="E4" s="17" t="str">
        <f>"环形车道"&amp;D4</f>
        <v>环形车道西车道</v>
      </c>
      <c r="F4" s="17" t="s">
        <v>41</v>
      </c>
      <c r="G4" s="8" t="s">
        <v>42</v>
      </c>
    </row>
    <row r="5" ht="27" customHeight="1" spans="1:7">
      <c r="A5" s="1">
        <v>28</v>
      </c>
      <c r="B5" s="16">
        <v>2</v>
      </c>
      <c r="C5" s="17" t="str">
        <f t="shared" ref="C5:C23" si="0">A5&amp;"#污水泵房"</f>
        <v>28#污水泵房</v>
      </c>
      <c r="D5" s="8" t="s">
        <v>43</v>
      </c>
      <c r="E5" s="17" t="str">
        <f t="shared" ref="E5:E17" si="1">"环形车道"&amp;D5</f>
        <v>环形车道东车道</v>
      </c>
      <c r="F5" s="17" t="s">
        <v>44</v>
      </c>
      <c r="G5" s="8" t="s">
        <v>45</v>
      </c>
    </row>
    <row r="6" ht="27" customHeight="1" spans="1:7">
      <c r="A6" s="1">
        <v>33</v>
      </c>
      <c r="B6" s="16">
        <v>3</v>
      </c>
      <c r="C6" s="17" t="str">
        <f t="shared" si="0"/>
        <v>33#污水泵房</v>
      </c>
      <c r="D6" s="8" t="s">
        <v>24</v>
      </c>
      <c r="E6" s="17" t="str">
        <f t="shared" si="1"/>
        <v>环形车道西车道</v>
      </c>
      <c r="F6" s="17" t="s">
        <v>46</v>
      </c>
      <c r="G6" s="8"/>
    </row>
    <row r="7" ht="27" customHeight="1" spans="1:7">
      <c r="A7" s="1">
        <v>37</v>
      </c>
      <c r="B7" s="16">
        <v>4</v>
      </c>
      <c r="C7" s="17" t="str">
        <f t="shared" si="0"/>
        <v>37#污水泵房</v>
      </c>
      <c r="D7" s="8" t="s">
        <v>24</v>
      </c>
      <c r="E7" s="17" t="str">
        <f t="shared" si="1"/>
        <v>环形车道西车道</v>
      </c>
      <c r="F7" s="17" t="s">
        <v>47</v>
      </c>
      <c r="G7" s="8"/>
    </row>
    <row r="8" ht="27" customHeight="1" spans="1:7">
      <c r="A8" s="1">
        <v>38</v>
      </c>
      <c r="B8" s="16">
        <v>5</v>
      </c>
      <c r="C8" s="17" t="str">
        <f t="shared" si="0"/>
        <v>38#污水泵房</v>
      </c>
      <c r="D8" s="8" t="s">
        <v>43</v>
      </c>
      <c r="E8" s="17" t="str">
        <f t="shared" si="1"/>
        <v>环形车道东车道</v>
      </c>
      <c r="F8" s="17" t="s">
        <v>48</v>
      </c>
      <c r="G8" s="8"/>
    </row>
    <row r="9" ht="27" customHeight="1" spans="1:7">
      <c r="A9" s="1">
        <v>41</v>
      </c>
      <c r="B9" s="16">
        <v>6</v>
      </c>
      <c r="C9" s="17" t="str">
        <f t="shared" si="0"/>
        <v>41#污水泵房</v>
      </c>
      <c r="D9" s="8" t="s">
        <v>24</v>
      </c>
      <c r="E9" s="17" t="str">
        <f t="shared" si="1"/>
        <v>环形车道西车道</v>
      </c>
      <c r="F9" s="17" t="s">
        <v>49</v>
      </c>
      <c r="G9" s="8"/>
    </row>
    <row r="10" ht="27" customHeight="1" spans="1:7">
      <c r="A10" s="1">
        <v>42</v>
      </c>
      <c r="B10" s="16">
        <v>7</v>
      </c>
      <c r="C10" s="17" t="str">
        <f t="shared" si="0"/>
        <v>42#污水泵房</v>
      </c>
      <c r="D10" s="8" t="s">
        <v>43</v>
      </c>
      <c r="E10" s="17" t="str">
        <f t="shared" si="1"/>
        <v>环形车道东车道</v>
      </c>
      <c r="F10" s="17" t="s">
        <v>50</v>
      </c>
      <c r="G10" s="8"/>
    </row>
    <row r="11" ht="27" customHeight="1" spans="1:7">
      <c r="A11" s="1">
        <v>43</v>
      </c>
      <c r="B11" s="16">
        <v>8</v>
      </c>
      <c r="C11" s="17" t="str">
        <f t="shared" si="0"/>
        <v>43#污水泵房</v>
      </c>
      <c r="D11" s="8" t="s">
        <v>24</v>
      </c>
      <c r="E11" s="17" t="str">
        <f t="shared" si="1"/>
        <v>环形车道西车道</v>
      </c>
      <c r="F11" s="17" t="s">
        <v>51</v>
      </c>
      <c r="G11" s="8"/>
    </row>
    <row r="12" ht="27" customHeight="1" spans="1:7">
      <c r="A12" s="1">
        <v>44</v>
      </c>
      <c r="B12" s="16">
        <v>9</v>
      </c>
      <c r="C12" s="17" t="str">
        <f t="shared" si="0"/>
        <v>44#污水泵房</v>
      </c>
      <c r="D12" s="8" t="s">
        <v>43</v>
      </c>
      <c r="E12" s="17" t="str">
        <f t="shared" si="1"/>
        <v>环形车道东车道</v>
      </c>
      <c r="F12" s="17" t="s">
        <v>52</v>
      </c>
      <c r="G12" s="8"/>
    </row>
    <row r="13" ht="27" customHeight="1" spans="1:7">
      <c r="A13" s="1">
        <v>50</v>
      </c>
      <c r="B13" s="16">
        <v>10</v>
      </c>
      <c r="C13" s="17" t="str">
        <f t="shared" si="0"/>
        <v>50#污水泵房</v>
      </c>
      <c r="D13" s="8" t="s">
        <v>43</v>
      </c>
      <c r="E13" s="17" t="str">
        <f t="shared" si="1"/>
        <v>环形车道东车道</v>
      </c>
      <c r="F13" s="17" t="s">
        <v>53</v>
      </c>
      <c r="G13" s="8"/>
    </row>
    <row r="14" ht="27" customHeight="1" spans="1:7">
      <c r="A14" s="1">
        <v>51</v>
      </c>
      <c r="B14" s="16">
        <v>11</v>
      </c>
      <c r="C14" s="17" t="str">
        <f t="shared" si="0"/>
        <v>51#污水泵房</v>
      </c>
      <c r="D14" s="8" t="s">
        <v>24</v>
      </c>
      <c r="E14" s="17" t="str">
        <f t="shared" si="1"/>
        <v>环形车道西车道</v>
      </c>
      <c r="F14" s="17" t="s">
        <v>54</v>
      </c>
      <c r="G14" s="8"/>
    </row>
    <row r="15" ht="27" customHeight="1" spans="1:7">
      <c r="A15" s="1">
        <v>56</v>
      </c>
      <c r="B15" s="16">
        <v>12</v>
      </c>
      <c r="C15" s="17" t="str">
        <f t="shared" si="0"/>
        <v>56#污水泵房</v>
      </c>
      <c r="D15" s="8" t="s">
        <v>43</v>
      </c>
      <c r="E15" s="17" t="str">
        <f t="shared" si="1"/>
        <v>环形车道东车道</v>
      </c>
      <c r="F15" s="17" t="s">
        <v>55</v>
      </c>
      <c r="G15" s="8" t="s">
        <v>56</v>
      </c>
    </row>
    <row r="16" ht="27" customHeight="1" spans="1:7">
      <c r="A16" s="1">
        <v>57</v>
      </c>
      <c r="B16" s="16">
        <v>13</v>
      </c>
      <c r="C16" s="17" t="str">
        <f t="shared" si="0"/>
        <v>57#污水泵房</v>
      </c>
      <c r="D16" s="8" t="s">
        <v>24</v>
      </c>
      <c r="E16" s="17" t="str">
        <f t="shared" si="1"/>
        <v>环形车道西车道</v>
      </c>
      <c r="F16" s="17" t="s">
        <v>57</v>
      </c>
      <c r="G16" s="8"/>
    </row>
    <row r="17" ht="27" customHeight="1" spans="1:7">
      <c r="A17" s="1">
        <v>62</v>
      </c>
      <c r="B17" s="16">
        <v>14</v>
      </c>
      <c r="C17" s="17" t="str">
        <f t="shared" si="0"/>
        <v>62#污水泵房</v>
      </c>
      <c r="D17" s="8" t="s">
        <v>43</v>
      </c>
      <c r="E17" s="17" t="str">
        <f t="shared" si="1"/>
        <v>环形车道东车道</v>
      </c>
      <c r="F17" s="17" t="s">
        <v>58</v>
      </c>
      <c r="G17" s="8"/>
    </row>
    <row r="18" ht="27" customHeight="1" spans="1:7">
      <c r="A18" s="1">
        <v>63</v>
      </c>
      <c r="B18" s="16">
        <v>15</v>
      </c>
      <c r="C18" s="17" t="str">
        <f t="shared" si="0"/>
        <v>63#污水泵房</v>
      </c>
      <c r="D18" s="8"/>
      <c r="E18" s="17" t="s">
        <v>59</v>
      </c>
      <c r="F18" s="17" t="s">
        <v>60</v>
      </c>
      <c r="G18" s="8"/>
    </row>
    <row r="19" ht="27" customHeight="1" spans="1:7">
      <c r="A19" s="1">
        <v>65</v>
      </c>
      <c r="B19" s="16">
        <v>16</v>
      </c>
      <c r="C19" s="17" t="str">
        <f t="shared" si="0"/>
        <v>65#污水泵房</v>
      </c>
      <c r="D19" s="8"/>
      <c r="E19" s="17" t="s">
        <v>61</v>
      </c>
      <c r="F19" s="17" t="s">
        <v>62</v>
      </c>
      <c r="G19" s="8"/>
    </row>
    <row r="20" ht="27" customHeight="1" spans="1:7">
      <c r="A20" s="1">
        <v>66</v>
      </c>
      <c r="B20" s="16">
        <v>17</v>
      </c>
      <c r="C20" s="17" t="str">
        <f t="shared" si="0"/>
        <v>66#污水泵房</v>
      </c>
      <c r="D20" s="8"/>
      <c r="E20" s="17" t="s">
        <v>63</v>
      </c>
      <c r="F20" s="17" t="s">
        <v>64</v>
      </c>
      <c r="G20" s="8"/>
    </row>
    <row r="21" ht="37.5" customHeight="1" spans="1:7">
      <c r="A21" s="1">
        <v>69</v>
      </c>
      <c r="B21" s="16">
        <v>18</v>
      </c>
      <c r="C21" s="17" t="str">
        <f t="shared" si="0"/>
        <v>69#污水泵房</v>
      </c>
      <c r="D21" s="8"/>
      <c r="E21" s="19" t="s">
        <v>29</v>
      </c>
      <c r="F21" s="17" t="s">
        <v>65</v>
      </c>
      <c r="G21" s="8"/>
    </row>
    <row r="22" ht="27" customHeight="1" spans="1:7">
      <c r="A22" s="1">
        <v>70</v>
      </c>
      <c r="B22" s="16">
        <v>19</v>
      </c>
      <c r="C22" s="17" t="str">
        <f t="shared" si="0"/>
        <v>70#污水泵房</v>
      </c>
      <c r="D22" s="8"/>
      <c r="E22" s="17" t="s">
        <v>66</v>
      </c>
      <c r="F22" s="17" t="s">
        <v>67</v>
      </c>
      <c r="G22" s="8"/>
    </row>
    <row r="23" ht="27" customHeight="1" spans="1:7">
      <c r="A23" s="1">
        <v>73</v>
      </c>
      <c r="B23" s="16">
        <v>20</v>
      </c>
      <c r="C23" s="17" t="str">
        <f t="shared" si="0"/>
        <v>73#污水泵房</v>
      </c>
      <c r="D23" s="8"/>
      <c r="E23" s="17" t="s">
        <v>68</v>
      </c>
      <c r="F23" s="17" t="s">
        <v>69</v>
      </c>
      <c r="G23" s="8"/>
    </row>
    <row r="24" ht="27" customHeight="1"/>
    <row r="25" ht="31.5" customHeight="1" spans="3:3">
      <c r="C25" s="28" t="s">
        <v>70</v>
      </c>
    </row>
  </sheetData>
  <mergeCells count="2">
    <mergeCell ref="B1:G1"/>
    <mergeCell ref="F2:G2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5"/>
  <sheetViews>
    <sheetView topLeftCell="B25" workbookViewId="0">
      <selection activeCell="J32" sqref="J32"/>
    </sheetView>
  </sheetViews>
  <sheetFormatPr defaultColWidth="9" defaultRowHeight="14.25"/>
  <cols>
    <col min="1" max="1" width="9" style="1" hidden="1" customWidth="1"/>
    <col min="2" max="2" width="8.125" style="2" customWidth="1"/>
    <col min="3" max="3" width="19.125" style="3" customWidth="1"/>
    <col min="4" max="4" width="9" style="3" hidden="1" customWidth="1"/>
    <col min="5" max="5" width="22.375" style="3" hidden="1" customWidth="1"/>
    <col min="6" max="8" width="9.375" style="3" hidden="1" customWidth="1"/>
    <col min="9" max="9" width="13.375" style="3" hidden="1" customWidth="1"/>
    <col min="10" max="12" width="20.375" style="3" customWidth="1"/>
    <col min="13" max="13" width="17" style="3" customWidth="1"/>
  </cols>
  <sheetData>
    <row r="1" ht="39" customHeight="1" spans="1:14">
      <c r="A1" s="4"/>
      <c r="B1" s="5" t="s">
        <v>71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4"/>
    </row>
    <row r="2" ht="18" customHeight="1" spans="1:14">
      <c r="A2" s="4"/>
      <c r="B2" s="5"/>
      <c r="C2" s="5"/>
      <c r="D2" s="5"/>
      <c r="E2" s="5"/>
      <c r="F2" s="5"/>
      <c r="G2" s="5"/>
      <c r="H2" s="5"/>
      <c r="I2" s="5"/>
      <c r="J2" s="29" t="s">
        <v>72</v>
      </c>
      <c r="K2" s="29"/>
      <c r="L2" s="29"/>
      <c r="M2" s="29"/>
      <c r="N2" s="4"/>
    </row>
    <row r="3" ht="19.5" customHeight="1" spans="1:13">
      <c r="A3" s="6"/>
      <c r="B3" s="7" t="s">
        <v>1</v>
      </c>
      <c r="C3" s="7" t="s">
        <v>2</v>
      </c>
      <c r="D3" s="8"/>
      <c r="E3" s="7" t="s">
        <v>3</v>
      </c>
      <c r="F3" s="9" t="s">
        <v>5</v>
      </c>
      <c r="G3" s="10"/>
      <c r="H3" s="10"/>
      <c r="I3" s="30"/>
      <c r="J3" s="7" t="s">
        <v>40</v>
      </c>
      <c r="K3" s="31" t="s">
        <v>73</v>
      </c>
      <c r="L3" s="31" t="s">
        <v>74</v>
      </c>
      <c r="M3" s="7" t="s">
        <v>10</v>
      </c>
    </row>
    <row r="4" ht="18.75" customHeight="1" spans="1:13">
      <c r="A4" s="6" t="s">
        <v>11</v>
      </c>
      <c r="B4" s="7"/>
      <c r="C4" s="7"/>
      <c r="D4" s="7" t="s">
        <v>39</v>
      </c>
      <c r="E4" s="7"/>
      <c r="F4" s="11" t="s">
        <v>12</v>
      </c>
      <c r="G4" s="11" t="s">
        <v>13</v>
      </c>
      <c r="H4" s="11" t="s">
        <v>14</v>
      </c>
      <c r="I4" s="11" t="s">
        <v>75</v>
      </c>
      <c r="J4" s="7"/>
      <c r="K4" s="32" t="s">
        <v>76</v>
      </c>
      <c r="L4" s="33"/>
      <c r="M4" s="7"/>
    </row>
    <row r="5" ht="33.75" customHeight="1" spans="1:13">
      <c r="A5" s="1">
        <v>19</v>
      </c>
      <c r="B5" s="12">
        <v>1</v>
      </c>
      <c r="C5" s="13" t="str">
        <f>A5&amp;"#污水泵房"</f>
        <v>19#污水泵房</v>
      </c>
      <c r="D5" s="14" t="s">
        <v>24</v>
      </c>
      <c r="E5" s="13" t="str">
        <f>"环形车道"&amp;D5</f>
        <v>环形车道西车道</v>
      </c>
      <c r="F5" s="15">
        <v>3</v>
      </c>
      <c r="G5" s="15">
        <v>2.5</v>
      </c>
      <c r="H5" s="15">
        <v>2</v>
      </c>
      <c r="I5" s="15">
        <f>H5*G5*F5</f>
        <v>15</v>
      </c>
      <c r="J5" s="13" t="s">
        <v>41</v>
      </c>
      <c r="K5" s="13" t="s">
        <v>17</v>
      </c>
      <c r="L5" s="13"/>
      <c r="M5" s="14" t="s">
        <v>42</v>
      </c>
    </row>
    <row r="6" ht="33.75" customHeight="1" spans="1:13">
      <c r="A6" s="1">
        <v>28</v>
      </c>
      <c r="B6" s="16">
        <v>2</v>
      </c>
      <c r="C6" s="17" t="str">
        <f t="shared" ref="C6:C24" si="0">A6&amp;"#污水泵房"</f>
        <v>28#污水泵房</v>
      </c>
      <c r="D6" s="8" t="s">
        <v>43</v>
      </c>
      <c r="E6" s="17" t="str">
        <f t="shared" ref="E6:E18" si="1">"环形车道"&amp;D6</f>
        <v>环形车道东车道</v>
      </c>
      <c r="F6" s="18">
        <v>4</v>
      </c>
      <c r="G6" s="18">
        <v>2.5</v>
      </c>
      <c r="H6" s="18">
        <v>1.5</v>
      </c>
      <c r="I6" s="15">
        <f t="shared" ref="I6:I24" si="2">H6*G6*F6</f>
        <v>15</v>
      </c>
      <c r="J6" s="17" t="s">
        <v>44</v>
      </c>
      <c r="K6" s="17" t="s">
        <v>77</v>
      </c>
      <c r="L6" s="17"/>
      <c r="M6" s="8" t="s">
        <v>45</v>
      </c>
    </row>
    <row r="7" ht="33.75" customHeight="1" spans="1:13">
      <c r="A7" s="1">
        <v>33</v>
      </c>
      <c r="B7" s="16">
        <v>3</v>
      </c>
      <c r="C7" s="17" t="str">
        <f t="shared" si="0"/>
        <v>33#污水泵房</v>
      </c>
      <c r="D7" s="8" t="s">
        <v>24</v>
      </c>
      <c r="E7" s="17" t="str">
        <f t="shared" si="1"/>
        <v>环形车道西车道</v>
      </c>
      <c r="F7" s="18">
        <v>2</v>
      </c>
      <c r="G7" s="18">
        <v>2.5</v>
      </c>
      <c r="H7" s="18">
        <v>3</v>
      </c>
      <c r="I7" s="15">
        <f t="shared" si="2"/>
        <v>15</v>
      </c>
      <c r="J7" s="17" t="s">
        <v>46</v>
      </c>
      <c r="K7" s="13" t="s">
        <v>17</v>
      </c>
      <c r="L7" s="17"/>
      <c r="M7" s="8"/>
    </row>
    <row r="8" ht="33.75" customHeight="1" spans="1:13">
      <c r="A8" s="1">
        <v>37</v>
      </c>
      <c r="B8" s="16">
        <v>4</v>
      </c>
      <c r="C8" s="17" t="str">
        <f t="shared" si="0"/>
        <v>37#污水泵房</v>
      </c>
      <c r="D8" s="8" t="s">
        <v>24</v>
      </c>
      <c r="E8" s="17" t="str">
        <f t="shared" si="1"/>
        <v>环形车道西车道</v>
      </c>
      <c r="F8" s="18">
        <v>5</v>
      </c>
      <c r="G8" s="18">
        <v>2.5</v>
      </c>
      <c r="H8" s="18">
        <v>1.5</v>
      </c>
      <c r="I8" s="15">
        <f t="shared" si="2"/>
        <v>18.75</v>
      </c>
      <c r="J8" s="17" t="s">
        <v>47</v>
      </c>
      <c r="K8" s="17" t="s">
        <v>78</v>
      </c>
      <c r="L8" s="17"/>
      <c r="M8" s="8"/>
    </row>
    <row r="9" ht="33.75" customHeight="1" spans="1:13">
      <c r="A9" s="1">
        <v>38</v>
      </c>
      <c r="B9" s="16">
        <v>5</v>
      </c>
      <c r="C9" s="17" t="str">
        <f t="shared" si="0"/>
        <v>38#污水泵房</v>
      </c>
      <c r="D9" s="8" t="s">
        <v>43</v>
      </c>
      <c r="E9" s="17" t="str">
        <f t="shared" si="1"/>
        <v>环形车道东车道</v>
      </c>
      <c r="F9" s="18">
        <v>2.4</v>
      </c>
      <c r="G9" s="18">
        <v>2.5</v>
      </c>
      <c r="H9" s="18">
        <v>1.5</v>
      </c>
      <c r="I9" s="15">
        <f t="shared" si="2"/>
        <v>9</v>
      </c>
      <c r="J9" s="17" t="s">
        <v>48</v>
      </c>
      <c r="K9" s="13" t="s">
        <v>17</v>
      </c>
      <c r="L9" s="17"/>
      <c r="M9" s="8"/>
    </row>
    <row r="10" ht="33.75" customHeight="1" spans="1:13">
      <c r="A10" s="1">
        <v>41</v>
      </c>
      <c r="B10" s="16">
        <v>6</v>
      </c>
      <c r="C10" s="17" t="str">
        <f t="shared" si="0"/>
        <v>41#污水泵房</v>
      </c>
      <c r="D10" s="8" t="s">
        <v>24</v>
      </c>
      <c r="E10" s="17" t="str">
        <f t="shared" si="1"/>
        <v>环形车道西车道</v>
      </c>
      <c r="F10" s="18">
        <v>2</v>
      </c>
      <c r="G10" s="18">
        <v>2</v>
      </c>
      <c r="H10" s="18">
        <v>1</v>
      </c>
      <c r="I10" s="15">
        <f t="shared" si="2"/>
        <v>4</v>
      </c>
      <c r="J10" s="17" t="s">
        <v>49</v>
      </c>
      <c r="K10" s="13" t="s">
        <v>79</v>
      </c>
      <c r="L10" s="17"/>
      <c r="M10" s="8"/>
    </row>
    <row r="11" ht="33.75" customHeight="1" spans="1:13">
      <c r="A11" s="1">
        <v>42</v>
      </c>
      <c r="B11" s="16">
        <v>7</v>
      </c>
      <c r="C11" s="17" t="str">
        <f t="shared" si="0"/>
        <v>42#污水泵房</v>
      </c>
      <c r="D11" s="8" t="s">
        <v>43</v>
      </c>
      <c r="E11" s="17" t="str">
        <f t="shared" si="1"/>
        <v>环形车道东车道</v>
      </c>
      <c r="F11" s="18">
        <v>3</v>
      </c>
      <c r="G11" s="18">
        <v>2</v>
      </c>
      <c r="H11" s="18">
        <v>1</v>
      </c>
      <c r="I11" s="15">
        <f t="shared" si="2"/>
        <v>6</v>
      </c>
      <c r="J11" s="17" t="s">
        <v>50</v>
      </c>
      <c r="K11" s="17" t="s">
        <v>28</v>
      </c>
      <c r="L11" s="17"/>
      <c r="M11" s="8"/>
    </row>
    <row r="12" ht="33.75" customHeight="1" spans="1:13">
      <c r="A12" s="1">
        <v>43</v>
      </c>
      <c r="B12" s="16">
        <v>8</v>
      </c>
      <c r="C12" s="17" t="str">
        <f t="shared" si="0"/>
        <v>43#污水泵房</v>
      </c>
      <c r="D12" s="8" t="s">
        <v>24</v>
      </c>
      <c r="E12" s="17" t="str">
        <f t="shared" si="1"/>
        <v>环形车道西车道</v>
      </c>
      <c r="F12" s="18">
        <v>2.5</v>
      </c>
      <c r="G12" s="18">
        <v>2.5</v>
      </c>
      <c r="H12" s="18">
        <v>1.5</v>
      </c>
      <c r="I12" s="15">
        <f t="shared" si="2"/>
        <v>9.375</v>
      </c>
      <c r="J12" s="17" t="s">
        <v>51</v>
      </c>
      <c r="K12" s="17" t="s">
        <v>78</v>
      </c>
      <c r="L12" s="17"/>
      <c r="M12" s="8"/>
    </row>
    <row r="13" ht="33.75" customHeight="1" spans="1:13">
      <c r="A13" s="1">
        <v>44</v>
      </c>
      <c r="B13" s="16">
        <v>9</v>
      </c>
      <c r="C13" s="17" t="str">
        <f t="shared" si="0"/>
        <v>44#污水泵房</v>
      </c>
      <c r="D13" s="8" t="s">
        <v>43</v>
      </c>
      <c r="E13" s="17" t="str">
        <f t="shared" si="1"/>
        <v>环形车道东车道</v>
      </c>
      <c r="F13" s="18">
        <v>5</v>
      </c>
      <c r="G13" s="18">
        <v>2.5</v>
      </c>
      <c r="H13" s="18">
        <v>1.5</v>
      </c>
      <c r="I13" s="15">
        <f t="shared" si="2"/>
        <v>18.75</v>
      </c>
      <c r="J13" s="17" t="s">
        <v>52</v>
      </c>
      <c r="K13" s="13" t="s">
        <v>17</v>
      </c>
      <c r="L13" s="17"/>
      <c r="M13" s="8"/>
    </row>
    <row r="14" ht="33.75" customHeight="1" spans="1:13">
      <c r="A14" s="1">
        <v>50</v>
      </c>
      <c r="B14" s="16">
        <v>10</v>
      </c>
      <c r="C14" s="17" t="str">
        <f t="shared" si="0"/>
        <v>50#污水泵房</v>
      </c>
      <c r="D14" s="8" t="s">
        <v>43</v>
      </c>
      <c r="E14" s="17" t="str">
        <f t="shared" si="1"/>
        <v>环形车道东车道</v>
      </c>
      <c r="F14" s="18">
        <v>2</v>
      </c>
      <c r="G14" s="18">
        <v>2.5</v>
      </c>
      <c r="H14" s="18">
        <v>1.5</v>
      </c>
      <c r="I14" s="15">
        <f t="shared" si="2"/>
        <v>7.5</v>
      </c>
      <c r="J14" s="17" t="s">
        <v>53</v>
      </c>
      <c r="K14" s="13" t="s">
        <v>79</v>
      </c>
      <c r="L14" s="17"/>
      <c r="M14" s="8"/>
    </row>
    <row r="15" ht="33.75" customHeight="1" spans="1:13">
      <c r="A15" s="1">
        <v>51</v>
      </c>
      <c r="B15" s="16">
        <v>11</v>
      </c>
      <c r="C15" s="17" t="str">
        <f t="shared" si="0"/>
        <v>51#污水泵房</v>
      </c>
      <c r="D15" s="8" t="s">
        <v>24</v>
      </c>
      <c r="E15" s="17" t="str">
        <f t="shared" si="1"/>
        <v>环形车道西车道</v>
      </c>
      <c r="F15" s="18">
        <v>2</v>
      </c>
      <c r="G15" s="18">
        <v>2.5</v>
      </c>
      <c r="H15" s="18">
        <v>1.5</v>
      </c>
      <c r="I15" s="15">
        <f t="shared" si="2"/>
        <v>7.5</v>
      </c>
      <c r="J15" s="17" t="s">
        <v>54</v>
      </c>
      <c r="K15" s="17" t="s">
        <v>80</v>
      </c>
      <c r="L15" s="17"/>
      <c r="M15" s="8"/>
    </row>
    <row r="16" ht="33.75" customHeight="1" spans="1:13">
      <c r="A16" s="1">
        <v>56</v>
      </c>
      <c r="B16" s="16">
        <v>12</v>
      </c>
      <c r="C16" s="17" t="str">
        <f t="shared" si="0"/>
        <v>56#污水泵房</v>
      </c>
      <c r="D16" s="8" t="s">
        <v>43</v>
      </c>
      <c r="E16" s="17" t="str">
        <f t="shared" si="1"/>
        <v>环形车道东车道</v>
      </c>
      <c r="F16" s="18">
        <v>3</v>
      </c>
      <c r="G16" s="18">
        <v>3.5</v>
      </c>
      <c r="H16" s="18">
        <v>1.5</v>
      </c>
      <c r="I16" s="15">
        <f t="shared" si="2"/>
        <v>15.75</v>
      </c>
      <c r="J16" s="17" t="s">
        <v>55</v>
      </c>
      <c r="K16" s="13" t="s">
        <v>79</v>
      </c>
      <c r="L16" s="17"/>
      <c r="M16" s="8" t="s">
        <v>56</v>
      </c>
    </row>
    <row r="17" ht="33.75" customHeight="1" spans="1:13">
      <c r="A17" s="1">
        <v>57</v>
      </c>
      <c r="B17" s="16">
        <v>13</v>
      </c>
      <c r="C17" s="17" t="str">
        <f t="shared" si="0"/>
        <v>57#污水泵房</v>
      </c>
      <c r="D17" s="8" t="s">
        <v>24</v>
      </c>
      <c r="E17" s="17" t="str">
        <f t="shared" si="1"/>
        <v>环形车道西车道</v>
      </c>
      <c r="F17" s="18">
        <v>1.8</v>
      </c>
      <c r="G17" s="18">
        <v>2.5</v>
      </c>
      <c r="H17" s="18">
        <v>1.5</v>
      </c>
      <c r="I17" s="15">
        <f t="shared" si="2"/>
        <v>6.75</v>
      </c>
      <c r="J17" s="17" t="s">
        <v>57</v>
      </c>
      <c r="K17" s="17" t="s">
        <v>80</v>
      </c>
      <c r="L17" s="17"/>
      <c r="M17" s="8"/>
    </row>
    <row r="18" ht="33.75" customHeight="1" spans="1:13">
      <c r="A18" s="1">
        <v>62</v>
      </c>
      <c r="B18" s="16">
        <v>14</v>
      </c>
      <c r="C18" s="17" t="str">
        <f t="shared" si="0"/>
        <v>62#污水泵房</v>
      </c>
      <c r="D18" s="8" t="s">
        <v>43</v>
      </c>
      <c r="E18" s="17" t="str">
        <f t="shared" si="1"/>
        <v>环形车道东车道</v>
      </c>
      <c r="F18" s="18">
        <v>3</v>
      </c>
      <c r="G18" s="18">
        <v>2.5</v>
      </c>
      <c r="H18" s="18">
        <v>2</v>
      </c>
      <c r="I18" s="15">
        <f t="shared" si="2"/>
        <v>15</v>
      </c>
      <c r="J18" s="17" t="s">
        <v>58</v>
      </c>
      <c r="K18" s="13" t="s">
        <v>17</v>
      </c>
      <c r="L18" s="17"/>
      <c r="M18" s="8"/>
    </row>
    <row r="19" ht="33.75" customHeight="1" spans="1:13">
      <c r="A19" s="1">
        <v>63</v>
      </c>
      <c r="B19" s="16">
        <v>15</v>
      </c>
      <c r="C19" s="17" t="str">
        <f t="shared" si="0"/>
        <v>63#污水泵房</v>
      </c>
      <c r="D19" s="8"/>
      <c r="E19" s="17" t="s">
        <v>59</v>
      </c>
      <c r="F19" s="18">
        <v>3</v>
      </c>
      <c r="G19" s="18">
        <v>1.5</v>
      </c>
      <c r="H19" s="18">
        <v>2</v>
      </c>
      <c r="I19" s="15">
        <f t="shared" si="2"/>
        <v>9</v>
      </c>
      <c r="J19" s="17" t="s">
        <v>60</v>
      </c>
      <c r="K19" s="17" t="s">
        <v>78</v>
      </c>
      <c r="L19" s="17"/>
      <c r="M19" s="8"/>
    </row>
    <row r="20" ht="33.75" customHeight="1" spans="1:13">
      <c r="A20" s="1">
        <v>65</v>
      </c>
      <c r="B20" s="16">
        <v>16</v>
      </c>
      <c r="C20" s="17" t="str">
        <f t="shared" si="0"/>
        <v>65#污水泵房</v>
      </c>
      <c r="D20" s="8"/>
      <c r="E20" s="17" t="s">
        <v>61</v>
      </c>
      <c r="F20" s="18">
        <v>3</v>
      </c>
      <c r="G20" s="18">
        <v>1</v>
      </c>
      <c r="H20" s="18">
        <v>2</v>
      </c>
      <c r="I20" s="15">
        <f t="shared" si="2"/>
        <v>6</v>
      </c>
      <c r="J20" s="17" t="s">
        <v>62</v>
      </c>
      <c r="K20" s="17" t="s">
        <v>28</v>
      </c>
      <c r="L20" s="17"/>
      <c r="M20" s="8"/>
    </row>
    <row r="21" ht="33.75" customHeight="1" spans="1:13">
      <c r="A21" s="1">
        <v>66</v>
      </c>
      <c r="B21" s="16">
        <v>17</v>
      </c>
      <c r="C21" s="17" t="str">
        <f t="shared" si="0"/>
        <v>66#污水泵房</v>
      </c>
      <c r="D21" s="8"/>
      <c r="E21" s="17" t="s">
        <v>63</v>
      </c>
      <c r="F21" s="18">
        <v>3</v>
      </c>
      <c r="G21" s="18">
        <v>1</v>
      </c>
      <c r="H21" s="18">
        <v>2</v>
      </c>
      <c r="I21" s="15">
        <f t="shared" si="2"/>
        <v>6</v>
      </c>
      <c r="J21" s="17" t="s">
        <v>64</v>
      </c>
      <c r="K21" s="13" t="s">
        <v>79</v>
      </c>
      <c r="L21" s="17"/>
      <c r="M21" s="8"/>
    </row>
    <row r="22" ht="33.75" customHeight="1" spans="1:13">
      <c r="A22" s="1">
        <v>69</v>
      </c>
      <c r="B22" s="16">
        <v>18</v>
      </c>
      <c r="C22" s="17" t="str">
        <f t="shared" si="0"/>
        <v>69#污水泵房</v>
      </c>
      <c r="D22" s="8"/>
      <c r="E22" s="19" t="s">
        <v>29</v>
      </c>
      <c r="F22" s="20">
        <v>3.5</v>
      </c>
      <c r="G22" s="20">
        <v>2.5</v>
      </c>
      <c r="H22" s="20">
        <v>2</v>
      </c>
      <c r="I22" s="15">
        <f t="shared" si="2"/>
        <v>17.5</v>
      </c>
      <c r="J22" s="17" t="s">
        <v>65</v>
      </c>
      <c r="K22" s="17" t="s">
        <v>28</v>
      </c>
      <c r="L22" s="17"/>
      <c r="M22" s="8"/>
    </row>
    <row r="23" ht="33.75" customHeight="1" spans="1:13">
      <c r="A23" s="1">
        <v>70</v>
      </c>
      <c r="B23" s="16">
        <v>19</v>
      </c>
      <c r="C23" s="17" t="str">
        <f t="shared" si="0"/>
        <v>70#污水泵房</v>
      </c>
      <c r="D23" s="8"/>
      <c r="E23" s="17" t="s">
        <v>66</v>
      </c>
      <c r="F23" s="18">
        <v>3</v>
      </c>
      <c r="G23" s="18">
        <v>2.8</v>
      </c>
      <c r="H23" s="18">
        <v>2</v>
      </c>
      <c r="I23" s="15">
        <f t="shared" si="2"/>
        <v>16.8</v>
      </c>
      <c r="J23" s="17" t="s">
        <v>67</v>
      </c>
      <c r="K23" s="13" t="s">
        <v>17</v>
      </c>
      <c r="L23" s="17"/>
      <c r="M23" s="8"/>
    </row>
    <row r="24" ht="33.75" customHeight="1" spans="1:13">
      <c r="A24" s="1">
        <v>73</v>
      </c>
      <c r="B24" s="16">
        <v>20</v>
      </c>
      <c r="C24" s="17" t="str">
        <f t="shared" si="0"/>
        <v>73#污水泵房</v>
      </c>
      <c r="D24" s="8"/>
      <c r="E24" s="17" t="s">
        <v>68</v>
      </c>
      <c r="F24" s="18">
        <v>3</v>
      </c>
      <c r="G24" s="18">
        <v>2.5</v>
      </c>
      <c r="H24" s="18">
        <v>1.5</v>
      </c>
      <c r="I24" s="15">
        <f t="shared" si="2"/>
        <v>11.25</v>
      </c>
      <c r="J24" s="17" t="s">
        <v>69</v>
      </c>
      <c r="K24" s="13" t="s">
        <v>79</v>
      </c>
      <c r="L24" s="17"/>
      <c r="M24" s="8"/>
    </row>
    <row r="25" ht="33.75" customHeight="1" spans="2:13">
      <c r="B25" s="9">
        <v>21</v>
      </c>
      <c r="C25" s="21" t="s">
        <v>81</v>
      </c>
      <c r="D25" s="22"/>
      <c r="E25" s="21"/>
      <c r="F25" s="23"/>
      <c r="G25" s="23"/>
      <c r="H25" s="24"/>
      <c r="I25" s="15"/>
      <c r="J25" s="17"/>
      <c r="K25" s="17" t="s">
        <v>77</v>
      </c>
      <c r="L25" s="17" t="s">
        <v>82</v>
      </c>
      <c r="M25" s="8"/>
    </row>
    <row r="26" ht="33.75" customHeight="1" spans="2:13">
      <c r="B26" s="9">
        <v>22</v>
      </c>
      <c r="C26" s="21" t="s">
        <v>83</v>
      </c>
      <c r="D26" s="22"/>
      <c r="E26" s="21"/>
      <c r="F26" s="23"/>
      <c r="G26" s="23"/>
      <c r="H26" s="24"/>
      <c r="I26" s="15"/>
      <c r="J26" s="17"/>
      <c r="K26" s="34" t="s">
        <v>84</v>
      </c>
      <c r="L26" s="17" t="s">
        <v>85</v>
      </c>
      <c r="M26" s="8"/>
    </row>
    <row r="27" ht="33.75" customHeight="1" spans="2:13">
      <c r="B27" s="9">
        <v>23</v>
      </c>
      <c r="C27" s="21" t="s">
        <v>86</v>
      </c>
      <c r="D27" s="22"/>
      <c r="E27" s="21"/>
      <c r="F27" s="23"/>
      <c r="G27" s="23"/>
      <c r="H27" s="24"/>
      <c r="I27" s="15"/>
      <c r="J27" s="17"/>
      <c r="K27" s="34" t="s">
        <v>84</v>
      </c>
      <c r="L27" s="17" t="s">
        <v>87</v>
      </c>
      <c r="M27" s="8"/>
    </row>
    <row r="28" ht="33.75" customHeight="1" spans="2:13">
      <c r="B28" s="9">
        <v>24</v>
      </c>
      <c r="C28" s="21" t="s">
        <v>88</v>
      </c>
      <c r="D28" s="22"/>
      <c r="E28" s="21"/>
      <c r="F28" s="23"/>
      <c r="G28" s="23"/>
      <c r="H28" s="24"/>
      <c r="I28" s="15"/>
      <c r="J28" s="17"/>
      <c r="K28" s="17" t="s">
        <v>89</v>
      </c>
      <c r="L28" s="17" t="s">
        <v>90</v>
      </c>
      <c r="M28" s="8"/>
    </row>
    <row r="29" ht="33.75" customHeight="1" spans="2:13">
      <c r="B29" s="9">
        <v>25</v>
      </c>
      <c r="C29" s="21" t="s">
        <v>91</v>
      </c>
      <c r="D29" s="22"/>
      <c r="E29" s="21"/>
      <c r="F29" s="23"/>
      <c r="G29" s="23"/>
      <c r="H29" s="24"/>
      <c r="I29" s="15"/>
      <c r="J29" s="17"/>
      <c r="K29" s="17" t="s">
        <v>89</v>
      </c>
      <c r="L29" s="17" t="s">
        <v>92</v>
      </c>
      <c r="M29" s="8"/>
    </row>
    <row r="30" ht="33.75" customHeight="1" spans="2:13">
      <c r="B30" s="9">
        <v>26</v>
      </c>
      <c r="C30" s="21" t="s">
        <v>93</v>
      </c>
      <c r="D30" s="22"/>
      <c r="E30" s="21"/>
      <c r="F30" s="23"/>
      <c r="G30" s="23"/>
      <c r="H30" s="24"/>
      <c r="I30" s="15"/>
      <c r="J30" s="17"/>
      <c r="K30" s="17" t="s">
        <v>89</v>
      </c>
      <c r="L30" s="17" t="s">
        <v>94</v>
      </c>
      <c r="M30" s="8"/>
    </row>
    <row r="31" ht="33.75" customHeight="1" spans="2:13">
      <c r="B31" s="9">
        <v>27</v>
      </c>
      <c r="C31" s="21" t="s">
        <v>95</v>
      </c>
      <c r="D31" s="22"/>
      <c r="E31" s="21"/>
      <c r="F31" s="23"/>
      <c r="G31" s="23"/>
      <c r="H31" s="24"/>
      <c r="I31" s="15"/>
      <c r="J31" s="17"/>
      <c r="K31" s="17" t="s">
        <v>89</v>
      </c>
      <c r="L31" s="17" t="s">
        <v>96</v>
      </c>
      <c r="M31" s="8"/>
    </row>
    <row r="32" ht="33.75" customHeight="1" spans="2:13">
      <c r="B32" s="9">
        <v>28</v>
      </c>
      <c r="C32" s="21" t="s">
        <v>97</v>
      </c>
      <c r="D32" s="22"/>
      <c r="E32" s="21"/>
      <c r="F32" s="23"/>
      <c r="G32" s="23"/>
      <c r="H32" s="24"/>
      <c r="I32" s="15"/>
      <c r="J32" s="17"/>
      <c r="K32" s="17" t="s">
        <v>89</v>
      </c>
      <c r="L32" s="17" t="s">
        <v>98</v>
      </c>
      <c r="M32" s="8"/>
    </row>
    <row r="33" ht="33.75" customHeight="1" spans="2:13">
      <c r="B33" s="9">
        <v>28</v>
      </c>
      <c r="C33" s="21" t="s">
        <v>99</v>
      </c>
      <c r="D33" s="22"/>
      <c r="E33" s="21"/>
      <c r="F33" s="23"/>
      <c r="G33" s="23"/>
      <c r="H33" s="24"/>
      <c r="I33" s="15"/>
      <c r="J33" s="17"/>
      <c r="K33" s="17" t="s">
        <v>77</v>
      </c>
      <c r="L33" s="17" t="s">
        <v>100</v>
      </c>
      <c r="M33" s="8"/>
    </row>
    <row r="34" ht="27" customHeight="1" spans="2:13">
      <c r="B34" s="25" t="s">
        <v>101</v>
      </c>
      <c r="C34" s="26"/>
      <c r="D34" s="26"/>
      <c r="E34" s="26"/>
      <c r="F34" s="26"/>
      <c r="G34" s="26"/>
      <c r="H34" s="27"/>
      <c r="I34" s="15">
        <f>SUM(I5:I24)</f>
        <v>229.925</v>
      </c>
      <c r="J34" s="8"/>
      <c r="K34" s="8"/>
      <c r="L34" s="17"/>
      <c r="M34" s="8"/>
    </row>
    <row r="35" ht="31.5" customHeight="1" spans="3:3">
      <c r="C35" s="28" t="s">
        <v>70</v>
      </c>
    </row>
  </sheetData>
  <mergeCells count="10">
    <mergeCell ref="B1:M1"/>
    <mergeCell ref="J2:M2"/>
    <mergeCell ref="F3:I3"/>
    <mergeCell ref="B34:H34"/>
    <mergeCell ref="B3:B4"/>
    <mergeCell ref="C3:C4"/>
    <mergeCell ref="E3:E4"/>
    <mergeCell ref="J3:J4"/>
    <mergeCell ref="L3:L4"/>
    <mergeCell ref="M3:M4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工程量</vt:lpstr>
      <vt:lpstr>清淤雨污泵房统计表</vt:lpstr>
      <vt:lpstr>立方统计表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xiaobin7390p</dc:creator>
  <cp:lastModifiedBy>飞飞</cp:lastModifiedBy>
  <dcterms:created xsi:type="dcterms:W3CDTF">2015-09-22T11:29:00Z</dcterms:created>
  <cp:lastPrinted>2019-12-10T02:56:00Z</cp:lastPrinted>
  <dcterms:modified xsi:type="dcterms:W3CDTF">2019-12-18T08:53:45Z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2052-11.1.0.9305</vt:lpwstr>
  </property>
</Properties>
</file>